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1210" windowHeight="9750"/>
  </bookViews>
  <sheets>
    <sheet name="Hoja1" sheetId="1" r:id="rId1"/>
    <sheet name="Hoja2" sheetId="2" r:id="rId2"/>
    <sheet name="Hoja3" sheetId="3" r:id="rId3"/>
  </sheets>
  <calcPr calcId="161420"/>
</workbook>
</file>

<file path=xl/calcChain.xml><?xml version="1.0" encoding="utf-8"?>
<calcChain xmlns="http://schemas.openxmlformats.org/spreadsheetml/2006/main">
  <c r="E51" i="1" l="1"/>
  <c r="E52" i="1"/>
  <c r="E54" i="1"/>
  <c r="H49" i="1"/>
  <c r="I49" i="1"/>
  <c r="J49" i="1"/>
  <c r="J54" i="1"/>
  <c r="I41" i="1"/>
  <c r="J41" i="1"/>
  <c r="J57" i="1"/>
  <c r="J56" i="1"/>
  <c r="G52" i="1"/>
  <c r="F52" i="1"/>
  <c r="G54" i="1"/>
  <c r="H51" i="1"/>
  <c r="F49" i="1"/>
  <c r="F54" i="1"/>
  <c r="I40" i="1"/>
  <c r="I39" i="1"/>
  <c r="I38" i="1"/>
  <c r="J38" i="1"/>
  <c r="I37" i="1"/>
  <c r="I36" i="1"/>
  <c r="I35" i="1"/>
  <c r="I34" i="1"/>
  <c r="I33" i="1"/>
  <c r="I32" i="1"/>
  <c r="E41" i="1"/>
  <c r="J40" i="1"/>
  <c r="E40" i="1"/>
  <c r="J39" i="1"/>
  <c r="E39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E4" i="1"/>
  <c r="E5" i="1"/>
  <c r="E6" i="1"/>
  <c r="E7" i="1"/>
  <c r="E8" i="1"/>
  <c r="E9" i="1"/>
  <c r="E10" i="1"/>
  <c r="E11" i="1"/>
  <c r="E12" i="1"/>
  <c r="E3" i="1"/>
  <c r="I4" i="1"/>
  <c r="I5" i="1"/>
  <c r="I6" i="1"/>
  <c r="I7" i="1"/>
  <c r="I8" i="1"/>
  <c r="I9" i="1"/>
  <c r="I10" i="1"/>
  <c r="I11" i="1"/>
  <c r="I12" i="1"/>
  <c r="I3" i="1"/>
  <c r="I54" i="1"/>
  <c r="H54" i="1"/>
  <c r="J12" i="1"/>
  <c r="J10" i="1"/>
  <c r="J8" i="1"/>
  <c r="J6" i="1"/>
  <c r="J4" i="1"/>
  <c r="J3" i="1"/>
  <c r="J11" i="1"/>
  <c r="J9" i="1"/>
  <c r="J7" i="1"/>
  <c r="J5" i="1"/>
</calcChain>
</file>

<file path=xl/sharedStrings.xml><?xml version="1.0" encoding="utf-8"?>
<sst xmlns="http://schemas.openxmlformats.org/spreadsheetml/2006/main" count="119" uniqueCount="31">
  <si>
    <t>Ordinarios(as)</t>
  </si>
  <si>
    <t>Jubilados(as)</t>
  </si>
  <si>
    <t>Incremento</t>
  </si>
  <si>
    <t>Diferencia con el
Ordinario</t>
  </si>
  <si>
    <t>Instructor</t>
  </si>
  <si>
    <t>D.E.</t>
  </si>
  <si>
    <t>"Instructor"</t>
  </si>
  <si>
    <t>T.C.</t>
  </si>
  <si>
    <t>Asistente</t>
  </si>
  <si>
    <t>"Asistente"</t>
  </si>
  <si>
    <t>Agregado</t>
  </si>
  <si>
    <t>"Agregado"</t>
  </si>
  <si>
    <t>Asociado</t>
  </si>
  <si>
    <t>"Asociado"</t>
  </si>
  <si>
    <t>Titular</t>
  </si>
  <si>
    <t>"Titular"</t>
  </si>
  <si>
    <t>Diferencia absoluta</t>
  </si>
  <si>
    <t>Después hay que tomar en cuenta la diferencia existente en cuanto a: Prima hogar, Prima por hijos, Prima de apoyo docente e investigación, Bono de
alimentación o salud, Bono vacacional o recreacional, Bono por doctorado, Prima de titularidad.
de fin de año, Aporte a la caja de ahorros</t>
  </si>
  <si>
    <t>ORDINARIO</t>
  </si>
  <si>
    <t>JUBILADO</t>
  </si>
  <si>
    <t>PRIMA HOGAR</t>
  </si>
  <si>
    <t>PRIMA POR CADA HIJO</t>
  </si>
  <si>
    <t>PRIMA DE APOYO DOCENTE E INVESTIGACIÓN</t>
  </si>
  <si>
    <t>BONO DE ALIMENTACIÓN O SALUD</t>
  </si>
  <si>
    <t>BONO POR DOCTORADO [TITULAR A D.E.]</t>
  </si>
  <si>
    <t>PRIMA DE TITULARIDAD, POR CADA AÑO DE SERVICIO</t>
  </si>
  <si>
    <r>
      <t>NOTA</t>
    </r>
    <r>
      <rPr>
        <sz val="11"/>
        <color theme="1"/>
        <rFont val="Calibri"/>
        <family val="2"/>
        <scheme val="minor"/>
      </rPr>
      <t>: Por ser tan variable, no se incluye las incidencias del aporte a la caja de ahorro, bono vacacional o recreacional y bono de fin de año.</t>
    </r>
  </si>
  <si>
    <t>DIFERENCIA MENSUAL</t>
  </si>
  <si>
    <t>Cortesía:</t>
  </si>
  <si>
    <t>Prof. Jorge Pastor Abreu Graterol</t>
  </si>
  <si>
    <t>DIFERENCIA MENSUAL X 18 MESES (APROXIMADO), PARA EL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</si>
</sst>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20"/>
      <name val="Calibri"/>
      <family val="2"/>
      <scheme val="minor"/>
    </font>
    <font>
      <sz val="20"/>
      <color rgb="FF002060"/>
      <name val="Calibri"/>
      <family val="2"/>
      <scheme val="minor"/>
    </font>
    <font>
      <sz val="20"/>
      <color rgb="FF0000FF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4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sqref="A1:B2"/>
    </sheetView>
  </sheetViews>
  <sheetFormatPr defaultColWidth="11.42578125" defaultRowHeight="15"/>
  <cols>
    <col min="1" max="9" width="18.7109375" customWidth="1"/>
    <col min="10" max="10" width="15.7109375" customWidth="1"/>
  </cols>
  <sheetData>
    <row r="1" spans="1:10" ht="12.2" customHeight="1">
      <c r="A1" s="27" t="s">
        <v>0</v>
      </c>
      <c r="B1" s="28"/>
      <c r="F1" s="27" t="s">
        <v>1</v>
      </c>
      <c r="G1" s="28"/>
      <c r="H1" s="1"/>
    </row>
    <row r="2" spans="1:10" ht="30.75" customHeight="1">
      <c r="A2" s="29"/>
      <c r="B2" s="30"/>
      <c r="C2" s="13">
        <v>2011</v>
      </c>
      <c r="D2" s="14">
        <v>41275</v>
      </c>
      <c r="E2" s="14" t="s">
        <v>2</v>
      </c>
      <c r="F2" s="29"/>
      <c r="G2" s="30"/>
      <c r="H2" s="7">
        <v>2011</v>
      </c>
      <c r="I2" s="5">
        <v>41275</v>
      </c>
      <c r="J2" s="6" t="s">
        <v>3</v>
      </c>
    </row>
    <row r="3" spans="1:10" ht="26.25">
      <c r="A3" s="37" t="s">
        <v>4</v>
      </c>
      <c r="B3" s="8" t="s">
        <v>5</v>
      </c>
      <c r="C3" s="10">
        <v>3335</v>
      </c>
      <c r="D3" s="11">
        <v>5026</v>
      </c>
      <c r="E3" s="12">
        <f>D3-C3</f>
        <v>1691</v>
      </c>
      <c r="F3" s="37" t="s">
        <v>6</v>
      </c>
      <c r="G3" s="2" t="s">
        <v>5</v>
      </c>
      <c r="H3" s="10">
        <v>3335</v>
      </c>
      <c r="I3" s="17">
        <f>H3*1.25</f>
        <v>4168.75</v>
      </c>
      <c r="J3" s="16">
        <f t="shared" ref="J3:J12" si="0">I3-D3</f>
        <v>-857.25</v>
      </c>
    </row>
    <row r="4" spans="1:10" ht="26.25">
      <c r="A4" s="37"/>
      <c r="B4" s="2" t="s">
        <v>7</v>
      </c>
      <c r="C4" s="10">
        <v>2677</v>
      </c>
      <c r="D4" s="11">
        <v>4204</v>
      </c>
      <c r="E4" s="12">
        <f t="shared" ref="E4:E12" si="1">D4-C4</f>
        <v>1527</v>
      </c>
      <c r="F4" s="37"/>
      <c r="G4" s="2" t="s">
        <v>7</v>
      </c>
      <c r="H4" s="10">
        <v>2677</v>
      </c>
      <c r="I4" s="17">
        <f t="shared" ref="I4:I12" si="2">H4*1.25</f>
        <v>3346.25</v>
      </c>
      <c r="J4" s="16">
        <f t="shared" si="0"/>
        <v>-857.75</v>
      </c>
    </row>
    <row r="5" spans="1:10" ht="26.25">
      <c r="A5" s="37" t="s">
        <v>8</v>
      </c>
      <c r="B5" s="2" t="s">
        <v>5</v>
      </c>
      <c r="C5" s="10">
        <v>4015</v>
      </c>
      <c r="D5" s="11">
        <v>5876</v>
      </c>
      <c r="E5" s="12">
        <f t="shared" si="1"/>
        <v>1861</v>
      </c>
      <c r="F5" s="37" t="s">
        <v>9</v>
      </c>
      <c r="G5" s="2" t="s">
        <v>5</v>
      </c>
      <c r="H5" s="10">
        <v>4015</v>
      </c>
      <c r="I5" s="17">
        <f t="shared" si="2"/>
        <v>5018.75</v>
      </c>
      <c r="J5" s="16">
        <f t="shared" si="0"/>
        <v>-857.25</v>
      </c>
    </row>
    <row r="6" spans="1:10" ht="26.25">
      <c r="A6" s="37"/>
      <c r="B6" s="2" t="s">
        <v>7</v>
      </c>
      <c r="C6" s="10">
        <v>3093</v>
      </c>
      <c r="D6" s="11">
        <v>4724</v>
      </c>
      <c r="E6" s="12">
        <f t="shared" si="1"/>
        <v>1631</v>
      </c>
      <c r="F6" s="37"/>
      <c r="G6" s="2" t="s">
        <v>7</v>
      </c>
      <c r="H6" s="10">
        <v>3093</v>
      </c>
      <c r="I6" s="17">
        <f t="shared" si="2"/>
        <v>3866.25</v>
      </c>
      <c r="J6" s="16">
        <f t="shared" si="0"/>
        <v>-857.75</v>
      </c>
    </row>
    <row r="7" spans="1:10" ht="26.25">
      <c r="A7" s="37" t="s">
        <v>10</v>
      </c>
      <c r="B7" s="2" t="s">
        <v>5</v>
      </c>
      <c r="C7" s="10">
        <v>4834</v>
      </c>
      <c r="D7" s="11">
        <v>6793</v>
      </c>
      <c r="E7" s="12">
        <f t="shared" si="1"/>
        <v>1959</v>
      </c>
      <c r="F7" s="37" t="s">
        <v>11</v>
      </c>
      <c r="G7" s="2" t="s">
        <v>5</v>
      </c>
      <c r="H7" s="10">
        <v>4834</v>
      </c>
      <c r="I7" s="17">
        <f t="shared" si="2"/>
        <v>6042.5</v>
      </c>
      <c r="J7" s="16">
        <f t="shared" si="0"/>
        <v>-750.5</v>
      </c>
    </row>
    <row r="8" spans="1:10" ht="26.25">
      <c r="A8" s="37"/>
      <c r="B8" s="2" t="s">
        <v>7</v>
      </c>
      <c r="C8" s="10">
        <v>3573</v>
      </c>
      <c r="D8" s="11">
        <v>5216</v>
      </c>
      <c r="E8" s="12">
        <f t="shared" si="1"/>
        <v>1643</v>
      </c>
      <c r="F8" s="37"/>
      <c r="G8" s="2" t="s">
        <v>7</v>
      </c>
      <c r="H8" s="10">
        <v>3573</v>
      </c>
      <c r="I8" s="17">
        <f t="shared" si="2"/>
        <v>4466.25</v>
      </c>
      <c r="J8" s="16">
        <f t="shared" si="0"/>
        <v>-749.75</v>
      </c>
    </row>
    <row r="9" spans="1:10" ht="26.25">
      <c r="A9" s="37" t="s">
        <v>12</v>
      </c>
      <c r="B9" s="2" t="s">
        <v>5</v>
      </c>
      <c r="C9" s="10">
        <v>5914</v>
      </c>
      <c r="D9" s="11">
        <v>8143</v>
      </c>
      <c r="E9" s="12">
        <f t="shared" si="1"/>
        <v>2229</v>
      </c>
      <c r="F9" s="37" t="s">
        <v>13</v>
      </c>
      <c r="G9" s="2" t="s">
        <v>5</v>
      </c>
      <c r="H9" s="10">
        <v>5914</v>
      </c>
      <c r="I9" s="17">
        <f t="shared" si="2"/>
        <v>7392.5</v>
      </c>
      <c r="J9" s="16">
        <f t="shared" si="0"/>
        <v>-750.5</v>
      </c>
    </row>
    <row r="10" spans="1:10" ht="26.25">
      <c r="A10" s="37"/>
      <c r="B10" s="2" t="s">
        <v>7</v>
      </c>
      <c r="C10" s="10">
        <v>4161</v>
      </c>
      <c r="D10" s="11">
        <v>5939</v>
      </c>
      <c r="E10" s="12">
        <f t="shared" si="1"/>
        <v>1778</v>
      </c>
      <c r="F10" s="37"/>
      <c r="G10" s="2" t="s">
        <v>7</v>
      </c>
      <c r="H10" s="10">
        <v>4161</v>
      </c>
      <c r="I10" s="17">
        <f t="shared" si="2"/>
        <v>5201.25</v>
      </c>
      <c r="J10" s="16">
        <f t="shared" si="0"/>
        <v>-737.75</v>
      </c>
    </row>
    <row r="11" spans="1:10" ht="26.25">
      <c r="A11" s="37" t="s">
        <v>14</v>
      </c>
      <c r="B11" s="2" t="s">
        <v>5</v>
      </c>
      <c r="C11" s="10">
        <v>7232</v>
      </c>
      <c r="D11" s="11">
        <v>9790</v>
      </c>
      <c r="E11" s="12">
        <f t="shared" si="1"/>
        <v>2558</v>
      </c>
      <c r="F11" s="37" t="s">
        <v>15</v>
      </c>
      <c r="G11" s="2" t="s">
        <v>5</v>
      </c>
      <c r="H11" s="10">
        <v>7232</v>
      </c>
      <c r="I11" s="17">
        <f t="shared" si="2"/>
        <v>9040</v>
      </c>
      <c r="J11" s="16">
        <f t="shared" si="0"/>
        <v>-750</v>
      </c>
    </row>
    <row r="12" spans="1:10" ht="26.25">
      <c r="A12" s="37"/>
      <c r="B12" s="2" t="s">
        <v>7</v>
      </c>
      <c r="C12" s="10">
        <v>4845</v>
      </c>
      <c r="D12" s="11">
        <v>6806</v>
      </c>
      <c r="E12" s="12">
        <f t="shared" si="1"/>
        <v>1961</v>
      </c>
      <c r="F12" s="37"/>
      <c r="G12" s="2" t="s">
        <v>7</v>
      </c>
      <c r="H12" s="10">
        <v>4845</v>
      </c>
      <c r="I12" s="17">
        <f t="shared" si="2"/>
        <v>6056.25</v>
      </c>
      <c r="J12" s="16">
        <f t="shared" si="0"/>
        <v>-749.75</v>
      </c>
    </row>
    <row r="13" spans="1:10" ht="12.2" customHeight="1">
      <c r="C13" s="1"/>
      <c r="F13" s="39" t="s">
        <v>16</v>
      </c>
      <c r="G13" s="39"/>
    </row>
    <row r="14" spans="1:10" ht="12.2" customHeight="1"/>
    <row r="15" spans="1:10" ht="32.25" customHeight="1">
      <c r="F15" s="9"/>
      <c r="G15" s="9"/>
      <c r="H15" s="9"/>
      <c r="I15" s="9"/>
      <c r="J15" s="9"/>
    </row>
    <row r="16" spans="1:10" ht="12.2" customHeight="1">
      <c r="A16" s="27" t="s">
        <v>0</v>
      </c>
      <c r="B16" s="28"/>
      <c r="F16" s="27" t="s">
        <v>1</v>
      </c>
      <c r="G16" s="28"/>
      <c r="H16" s="1"/>
    </row>
    <row r="17" spans="1:10" ht="32.25" customHeight="1">
      <c r="A17" s="29"/>
      <c r="B17" s="30"/>
      <c r="C17" s="13">
        <v>2011</v>
      </c>
      <c r="D17" s="14">
        <v>41518</v>
      </c>
      <c r="E17" s="14" t="s">
        <v>2</v>
      </c>
      <c r="F17" s="29"/>
      <c r="G17" s="30"/>
      <c r="H17" s="7">
        <v>2011</v>
      </c>
      <c r="I17" s="5">
        <v>41518</v>
      </c>
      <c r="J17" s="6" t="s">
        <v>3</v>
      </c>
    </row>
    <row r="18" spans="1:10" ht="32.25" customHeight="1">
      <c r="A18" s="37" t="s">
        <v>4</v>
      </c>
      <c r="B18" s="2" t="s">
        <v>5</v>
      </c>
      <c r="C18" s="10">
        <v>3335</v>
      </c>
      <c r="D18" s="15">
        <v>6283</v>
      </c>
      <c r="E18" s="12">
        <f>D18-C18</f>
        <v>2948</v>
      </c>
      <c r="F18" s="37" t="s">
        <v>6</v>
      </c>
      <c r="G18" s="2" t="s">
        <v>5</v>
      </c>
      <c r="H18" s="10">
        <v>3335</v>
      </c>
      <c r="I18" s="15">
        <v>5211</v>
      </c>
      <c r="J18" s="16">
        <f t="shared" ref="J18:J27" si="3">I18-D18</f>
        <v>-1072</v>
      </c>
    </row>
    <row r="19" spans="1:10" ht="32.25" customHeight="1">
      <c r="A19" s="37"/>
      <c r="B19" s="2" t="s">
        <v>7</v>
      </c>
      <c r="C19" s="10">
        <v>2677</v>
      </c>
      <c r="D19" s="15">
        <v>5255</v>
      </c>
      <c r="E19" s="12">
        <f t="shared" ref="E19:E27" si="4">D19-C19</f>
        <v>2578</v>
      </c>
      <c r="F19" s="37"/>
      <c r="G19" s="2" t="s">
        <v>7</v>
      </c>
      <c r="H19" s="10">
        <v>2677</v>
      </c>
      <c r="I19" s="15">
        <v>4183</v>
      </c>
      <c r="J19" s="16">
        <f t="shared" si="3"/>
        <v>-1072</v>
      </c>
    </row>
    <row r="20" spans="1:10" ht="32.25" customHeight="1">
      <c r="A20" s="37" t="s">
        <v>8</v>
      </c>
      <c r="B20" s="2" t="s">
        <v>5</v>
      </c>
      <c r="C20" s="10">
        <v>4015</v>
      </c>
      <c r="D20" s="15">
        <v>7345</v>
      </c>
      <c r="E20" s="12">
        <f t="shared" si="4"/>
        <v>3330</v>
      </c>
      <c r="F20" s="37" t="s">
        <v>9</v>
      </c>
      <c r="G20" s="2" t="s">
        <v>5</v>
      </c>
      <c r="H20" s="10">
        <v>4015</v>
      </c>
      <c r="I20" s="15">
        <v>6273</v>
      </c>
      <c r="J20" s="16">
        <f t="shared" si="3"/>
        <v>-1072</v>
      </c>
    </row>
    <row r="21" spans="1:10" ht="32.25" customHeight="1">
      <c r="A21" s="37"/>
      <c r="B21" s="2" t="s">
        <v>7</v>
      </c>
      <c r="C21" s="10">
        <v>3093</v>
      </c>
      <c r="D21" s="15">
        <v>5905</v>
      </c>
      <c r="E21" s="12">
        <f t="shared" si="4"/>
        <v>2812</v>
      </c>
      <c r="F21" s="37"/>
      <c r="G21" s="2" t="s">
        <v>7</v>
      </c>
      <c r="H21" s="10">
        <v>3093</v>
      </c>
      <c r="I21" s="15">
        <v>4833</v>
      </c>
      <c r="J21" s="16">
        <f t="shared" si="3"/>
        <v>-1072</v>
      </c>
    </row>
    <row r="22" spans="1:10" ht="32.25" customHeight="1">
      <c r="A22" s="37" t="s">
        <v>10</v>
      </c>
      <c r="B22" s="2" t="s">
        <v>5</v>
      </c>
      <c r="C22" s="10">
        <v>4834</v>
      </c>
      <c r="D22" s="15">
        <v>8491</v>
      </c>
      <c r="E22" s="12">
        <f t="shared" si="4"/>
        <v>3657</v>
      </c>
      <c r="F22" s="37" t="s">
        <v>11</v>
      </c>
      <c r="G22" s="2" t="s">
        <v>5</v>
      </c>
      <c r="H22" s="10">
        <v>4834</v>
      </c>
      <c r="I22" s="15">
        <v>7553</v>
      </c>
      <c r="J22" s="16">
        <f t="shared" si="3"/>
        <v>-938</v>
      </c>
    </row>
    <row r="23" spans="1:10" ht="32.25" customHeight="1">
      <c r="A23" s="37"/>
      <c r="B23" s="2" t="s">
        <v>7</v>
      </c>
      <c r="C23" s="10">
        <v>3573</v>
      </c>
      <c r="D23" s="15">
        <v>6520</v>
      </c>
      <c r="E23" s="12">
        <f t="shared" si="4"/>
        <v>2947</v>
      </c>
      <c r="F23" s="37"/>
      <c r="G23" s="2" t="s">
        <v>7</v>
      </c>
      <c r="H23" s="10">
        <v>3573</v>
      </c>
      <c r="I23" s="15">
        <v>5583</v>
      </c>
      <c r="J23" s="16">
        <f t="shared" si="3"/>
        <v>-937</v>
      </c>
    </row>
    <row r="24" spans="1:10" ht="32.25" customHeight="1">
      <c r="A24" s="37" t="s">
        <v>12</v>
      </c>
      <c r="B24" s="2" t="s">
        <v>5</v>
      </c>
      <c r="C24" s="10">
        <v>5914</v>
      </c>
      <c r="D24" s="15">
        <v>10178</v>
      </c>
      <c r="E24" s="12">
        <f t="shared" si="4"/>
        <v>4264</v>
      </c>
      <c r="F24" s="37" t="s">
        <v>13</v>
      </c>
      <c r="G24" s="2" t="s">
        <v>5</v>
      </c>
      <c r="H24" s="10">
        <v>5914</v>
      </c>
      <c r="I24" s="15">
        <v>9241</v>
      </c>
      <c r="J24" s="16">
        <f t="shared" si="3"/>
        <v>-937</v>
      </c>
    </row>
    <row r="25" spans="1:10" ht="32.25" customHeight="1">
      <c r="A25" s="37"/>
      <c r="B25" s="2" t="s">
        <v>7</v>
      </c>
      <c r="C25" s="10">
        <v>4161</v>
      </c>
      <c r="D25" s="15">
        <v>7423</v>
      </c>
      <c r="E25" s="12">
        <f t="shared" si="4"/>
        <v>3262</v>
      </c>
      <c r="F25" s="37"/>
      <c r="G25" s="2" t="s">
        <v>7</v>
      </c>
      <c r="H25" s="10">
        <v>4161</v>
      </c>
      <c r="I25" s="15">
        <v>6502</v>
      </c>
      <c r="J25" s="16">
        <f t="shared" si="3"/>
        <v>-921</v>
      </c>
    </row>
    <row r="26" spans="1:10" ht="32.25" customHeight="1">
      <c r="A26" s="37" t="s">
        <v>14</v>
      </c>
      <c r="B26" s="2" t="s">
        <v>5</v>
      </c>
      <c r="C26" s="10">
        <v>7232</v>
      </c>
      <c r="D26" s="15">
        <v>12238</v>
      </c>
      <c r="E26" s="12">
        <f t="shared" si="4"/>
        <v>5006</v>
      </c>
      <c r="F26" s="37" t="s">
        <v>15</v>
      </c>
      <c r="G26" s="2" t="s">
        <v>5</v>
      </c>
      <c r="H26" s="10">
        <v>7232</v>
      </c>
      <c r="I26" s="15">
        <v>11300</v>
      </c>
      <c r="J26" s="16">
        <f t="shared" si="3"/>
        <v>-938</v>
      </c>
    </row>
    <row r="27" spans="1:10" ht="32.25" customHeight="1">
      <c r="A27" s="37"/>
      <c r="B27" s="2" t="s">
        <v>7</v>
      </c>
      <c r="C27" s="10">
        <v>4845</v>
      </c>
      <c r="D27" s="15">
        <v>8508</v>
      </c>
      <c r="E27" s="12">
        <f t="shared" si="4"/>
        <v>3663</v>
      </c>
      <c r="F27" s="37"/>
      <c r="G27" s="2" t="s">
        <v>7</v>
      </c>
      <c r="H27" s="10">
        <v>4845</v>
      </c>
      <c r="I27" s="15">
        <v>7570</v>
      </c>
      <c r="J27" s="16">
        <f t="shared" si="3"/>
        <v>-938</v>
      </c>
    </row>
    <row r="28" spans="1:10" ht="12.2" customHeight="1">
      <c r="C28" s="1"/>
      <c r="F28" s="39" t="s">
        <v>16</v>
      </c>
      <c r="G28" s="39"/>
    </row>
    <row r="29" spans="1:10" ht="12.2" customHeight="1"/>
    <row r="30" spans="1:10" ht="32.25" customHeight="1">
      <c r="A30" s="27" t="s">
        <v>0</v>
      </c>
      <c r="B30" s="28"/>
      <c r="F30" s="27" t="s">
        <v>1</v>
      </c>
      <c r="G30" s="28"/>
      <c r="H30" s="1"/>
    </row>
    <row r="31" spans="1:10" ht="32.25" customHeight="1">
      <c r="A31" s="29"/>
      <c r="B31" s="30"/>
      <c r="C31" s="13">
        <v>2011</v>
      </c>
      <c r="D31" s="14">
        <v>41640</v>
      </c>
      <c r="E31" s="14" t="s">
        <v>2</v>
      </c>
      <c r="F31" s="29"/>
      <c r="G31" s="30"/>
      <c r="H31" s="13">
        <v>2011</v>
      </c>
      <c r="I31" s="14">
        <v>41640</v>
      </c>
      <c r="J31" s="6" t="s">
        <v>3</v>
      </c>
    </row>
    <row r="32" spans="1:10" ht="32.25" customHeight="1">
      <c r="A32" s="37" t="s">
        <v>4</v>
      </c>
      <c r="B32" s="2" t="s">
        <v>5</v>
      </c>
      <c r="C32" s="10">
        <v>3335</v>
      </c>
      <c r="D32" s="15">
        <v>7854</v>
      </c>
      <c r="E32" s="12">
        <f>D32-C32</f>
        <v>4519</v>
      </c>
      <c r="F32" s="37" t="s">
        <v>6</v>
      </c>
      <c r="G32" s="2" t="s">
        <v>5</v>
      </c>
      <c r="H32" s="10">
        <v>3335</v>
      </c>
      <c r="I32" s="15">
        <f>1.25*5211</f>
        <v>6513.75</v>
      </c>
      <c r="J32" s="16">
        <f t="shared" ref="J32:J41" si="5">I32-D32</f>
        <v>-1340.25</v>
      </c>
    </row>
    <row r="33" spans="1:10" ht="32.25" customHeight="1">
      <c r="A33" s="37"/>
      <c r="B33" s="2" t="s">
        <v>7</v>
      </c>
      <c r="C33" s="10">
        <v>2677</v>
      </c>
      <c r="D33" s="15">
        <v>6568</v>
      </c>
      <c r="E33" s="12">
        <f t="shared" ref="E33:E41" si="6">D33-C33</f>
        <v>3891</v>
      </c>
      <c r="F33" s="37"/>
      <c r="G33" s="2" t="s">
        <v>7</v>
      </c>
      <c r="H33" s="10">
        <v>2677</v>
      </c>
      <c r="I33" s="15">
        <f>1.25*4183</f>
        <v>5228.75</v>
      </c>
      <c r="J33" s="16">
        <f t="shared" si="5"/>
        <v>-1339.25</v>
      </c>
    </row>
    <row r="34" spans="1:10" ht="32.25" customHeight="1">
      <c r="A34" s="37" t="s">
        <v>8</v>
      </c>
      <c r="B34" s="2" t="s">
        <v>5</v>
      </c>
      <c r="C34" s="10">
        <v>4015</v>
      </c>
      <c r="D34" s="15">
        <v>9182</v>
      </c>
      <c r="E34" s="12">
        <f t="shared" si="6"/>
        <v>5167</v>
      </c>
      <c r="F34" s="37" t="s">
        <v>9</v>
      </c>
      <c r="G34" s="2" t="s">
        <v>5</v>
      </c>
      <c r="H34" s="10">
        <v>4015</v>
      </c>
      <c r="I34" s="15">
        <f>1.25*6273</f>
        <v>7841.25</v>
      </c>
      <c r="J34" s="16">
        <f t="shared" si="5"/>
        <v>-1340.75</v>
      </c>
    </row>
    <row r="35" spans="1:10" ht="32.25" customHeight="1">
      <c r="A35" s="37"/>
      <c r="B35" s="2" t="s">
        <v>7</v>
      </c>
      <c r="C35" s="10">
        <v>3093</v>
      </c>
      <c r="D35" s="15">
        <v>7381</v>
      </c>
      <c r="E35" s="12">
        <f t="shared" si="6"/>
        <v>4288</v>
      </c>
      <c r="F35" s="37"/>
      <c r="G35" s="2" t="s">
        <v>7</v>
      </c>
      <c r="H35" s="10">
        <v>3093</v>
      </c>
      <c r="I35" s="15">
        <f>1.25*4833</f>
        <v>6041.25</v>
      </c>
      <c r="J35" s="16">
        <f t="shared" si="5"/>
        <v>-1339.75</v>
      </c>
    </row>
    <row r="36" spans="1:10" ht="32.25" customHeight="1">
      <c r="A36" s="37" t="s">
        <v>10</v>
      </c>
      <c r="B36" s="2" t="s">
        <v>5</v>
      </c>
      <c r="C36" s="10">
        <v>4834</v>
      </c>
      <c r="D36" s="15">
        <v>10613</v>
      </c>
      <c r="E36" s="12">
        <f t="shared" si="6"/>
        <v>5779</v>
      </c>
      <c r="F36" s="37" t="s">
        <v>11</v>
      </c>
      <c r="G36" s="2" t="s">
        <v>5</v>
      </c>
      <c r="H36" s="10">
        <v>4834</v>
      </c>
      <c r="I36" s="15">
        <f>1.25*7553</f>
        <v>9441.25</v>
      </c>
      <c r="J36" s="16">
        <f t="shared" si="5"/>
        <v>-1171.75</v>
      </c>
    </row>
    <row r="37" spans="1:10" ht="32.25" customHeight="1">
      <c r="A37" s="37"/>
      <c r="B37" s="2" t="s">
        <v>7</v>
      </c>
      <c r="C37" s="10">
        <v>3573</v>
      </c>
      <c r="D37" s="15">
        <v>8150</v>
      </c>
      <c r="E37" s="12">
        <f t="shared" si="6"/>
        <v>4577</v>
      </c>
      <c r="F37" s="37"/>
      <c r="G37" s="2" t="s">
        <v>7</v>
      </c>
      <c r="H37" s="10">
        <v>3573</v>
      </c>
      <c r="I37" s="15">
        <f>1.25*5583</f>
        <v>6978.75</v>
      </c>
      <c r="J37" s="16">
        <f t="shared" si="5"/>
        <v>-1171.25</v>
      </c>
    </row>
    <row r="38" spans="1:10" ht="32.25" customHeight="1">
      <c r="A38" s="37" t="s">
        <v>12</v>
      </c>
      <c r="B38" s="2" t="s">
        <v>5</v>
      </c>
      <c r="C38" s="10">
        <v>5914</v>
      </c>
      <c r="D38" s="15">
        <v>12723</v>
      </c>
      <c r="E38" s="12">
        <f t="shared" si="6"/>
        <v>6809</v>
      </c>
      <c r="F38" s="37" t="s">
        <v>13</v>
      </c>
      <c r="G38" s="2" t="s">
        <v>5</v>
      </c>
      <c r="H38" s="10">
        <v>5914</v>
      </c>
      <c r="I38" s="15">
        <f>1.25*9241</f>
        <v>11551.25</v>
      </c>
      <c r="J38" s="16">
        <f t="shared" si="5"/>
        <v>-1171.75</v>
      </c>
    </row>
    <row r="39" spans="1:10" ht="32.25" customHeight="1">
      <c r="A39" s="37"/>
      <c r="B39" s="2" t="s">
        <v>7</v>
      </c>
      <c r="C39" s="10">
        <v>4161</v>
      </c>
      <c r="D39" s="15">
        <v>9279</v>
      </c>
      <c r="E39" s="12">
        <f t="shared" si="6"/>
        <v>5118</v>
      </c>
      <c r="F39" s="37"/>
      <c r="G39" s="2" t="s">
        <v>7</v>
      </c>
      <c r="H39" s="10">
        <v>4161</v>
      </c>
      <c r="I39" s="15">
        <f>1.25*6502</f>
        <v>8127.5</v>
      </c>
      <c r="J39" s="16">
        <f t="shared" si="5"/>
        <v>-1151.5</v>
      </c>
    </row>
    <row r="40" spans="1:10" ht="32.25" customHeight="1">
      <c r="A40" s="37" t="s">
        <v>14</v>
      </c>
      <c r="B40" s="2" t="s">
        <v>5</v>
      </c>
      <c r="C40" s="10">
        <v>7232</v>
      </c>
      <c r="D40" s="15">
        <v>15297</v>
      </c>
      <c r="E40" s="12">
        <f t="shared" si="6"/>
        <v>8065</v>
      </c>
      <c r="F40" s="37" t="s">
        <v>15</v>
      </c>
      <c r="G40" s="2" t="s">
        <v>5</v>
      </c>
      <c r="H40" s="10">
        <v>7232</v>
      </c>
      <c r="I40" s="15">
        <f>1.25*11300</f>
        <v>14125</v>
      </c>
      <c r="J40" s="16">
        <f t="shared" si="5"/>
        <v>-1172</v>
      </c>
    </row>
    <row r="41" spans="1:10" ht="32.25" customHeight="1">
      <c r="A41" s="37"/>
      <c r="B41" s="2" t="s">
        <v>7</v>
      </c>
      <c r="C41" s="10">
        <v>4845</v>
      </c>
      <c r="D41" s="15">
        <v>10635</v>
      </c>
      <c r="E41" s="12">
        <f t="shared" si="6"/>
        <v>5790</v>
      </c>
      <c r="F41" s="37"/>
      <c r="G41" s="2" t="s">
        <v>7</v>
      </c>
      <c r="H41" s="10">
        <v>4845</v>
      </c>
      <c r="I41" s="15">
        <f>1.25*7570</f>
        <v>9462.5</v>
      </c>
      <c r="J41" s="16">
        <f t="shared" si="5"/>
        <v>-1172.5</v>
      </c>
    </row>
    <row r="42" spans="1:10" ht="12.2" customHeight="1">
      <c r="C42" s="1"/>
      <c r="F42" s="39" t="s">
        <v>16</v>
      </c>
      <c r="G42" s="39"/>
    </row>
    <row r="43" spans="1:10" ht="12.2" customHeight="1"/>
    <row r="44" spans="1:10" ht="41.25" customHeight="1">
      <c r="A44" s="31" t="s">
        <v>17</v>
      </c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2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32.25" customHeight="1">
      <c r="C46" s="1"/>
      <c r="E46" s="36" t="s">
        <v>18</v>
      </c>
      <c r="F46" s="36"/>
      <c r="G46" s="36"/>
      <c r="H46" s="36" t="s">
        <v>19</v>
      </c>
      <c r="I46" s="36"/>
      <c r="J46" s="36"/>
    </row>
    <row r="47" spans="1:10" ht="24.95" customHeight="1">
      <c r="A47" s="3"/>
      <c r="B47" s="3"/>
      <c r="C47" s="1"/>
      <c r="D47" s="3"/>
      <c r="E47" s="19">
        <v>41275</v>
      </c>
      <c r="F47" s="19">
        <v>41518</v>
      </c>
      <c r="G47" s="19">
        <v>41640</v>
      </c>
      <c r="H47" s="19">
        <v>41275</v>
      </c>
      <c r="I47" s="19">
        <v>41518</v>
      </c>
      <c r="J47" s="19">
        <v>41640</v>
      </c>
    </row>
    <row r="48" spans="1:10" ht="24.95" customHeight="1">
      <c r="A48" s="33" t="s">
        <v>20</v>
      </c>
      <c r="B48" s="34"/>
      <c r="C48" s="34"/>
      <c r="D48" s="35"/>
      <c r="E48" s="20">
        <v>560</v>
      </c>
      <c r="F48" s="20">
        <v>560</v>
      </c>
      <c r="G48" s="20">
        <v>620</v>
      </c>
      <c r="H48" s="20">
        <v>0</v>
      </c>
      <c r="I48" s="20">
        <v>0</v>
      </c>
      <c r="J48" s="20">
        <v>0</v>
      </c>
    </row>
    <row r="49" spans="1:10" ht="24.95" customHeight="1">
      <c r="A49" s="33" t="s">
        <v>21</v>
      </c>
      <c r="B49" s="34"/>
      <c r="C49" s="34"/>
      <c r="D49" s="35"/>
      <c r="E49" s="20">
        <v>407</v>
      </c>
      <c r="F49" s="20">
        <f>1.25*407</f>
        <v>508.75</v>
      </c>
      <c r="G49" s="20">
        <v>636</v>
      </c>
      <c r="H49" s="20">
        <f>301*1.25</f>
        <v>376.25</v>
      </c>
      <c r="I49" s="20">
        <f>H49*1.25</f>
        <v>470.3125</v>
      </c>
      <c r="J49" s="20">
        <f>I49*1.25</f>
        <v>587.890625</v>
      </c>
    </row>
    <row r="50" spans="1:10" ht="24.95" customHeight="1">
      <c r="A50" s="33" t="s">
        <v>22</v>
      </c>
      <c r="B50" s="34"/>
      <c r="C50" s="34"/>
      <c r="D50" s="35"/>
      <c r="E50" s="20">
        <v>600</v>
      </c>
      <c r="F50" s="20">
        <v>600</v>
      </c>
      <c r="G50" s="20">
        <v>650</v>
      </c>
      <c r="H50" s="20">
        <v>0</v>
      </c>
      <c r="I50" s="20">
        <v>0</v>
      </c>
      <c r="J50" s="20">
        <v>0</v>
      </c>
    </row>
    <row r="51" spans="1:10" ht="24.95" customHeight="1">
      <c r="A51" s="33" t="s">
        <v>23</v>
      </c>
      <c r="B51" s="34"/>
      <c r="C51" s="34"/>
      <c r="D51" s="35"/>
      <c r="E51" s="20">
        <f>107*30/2</f>
        <v>1605</v>
      </c>
      <c r="F51" s="20">
        <v>1605</v>
      </c>
      <c r="G51" s="20">
        <v>1605</v>
      </c>
      <c r="H51" s="20">
        <f>107*30*0.4</f>
        <v>1284</v>
      </c>
      <c r="I51" s="20">
        <v>1284</v>
      </c>
      <c r="J51" s="20">
        <v>1284</v>
      </c>
    </row>
    <row r="52" spans="1:10" ht="24.95" customHeight="1">
      <c r="A52" s="33" t="s">
        <v>24</v>
      </c>
      <c r="B52" s="34"/>
      <c r="C52" s="34"/>
      <c r="D52" s="35"/>
      <c r="E52" s="20">
        <f>9790*0.19</f>
        <v>1860.1</v>
      </c>
      <c r="F52" s="20">
        <f>12238*0.19</f>
        <v>2325.2200000000003</v>
      </c>
      <c r="G52" s="20">
        <f>15297*0.19</f>
        <v>2906.43</v>
      </c>
      <c r="H52" s="20">
        <v>0</v>
      </c>
      <c r="I52" s="20">
        <v>0</v>
      </c>
      <c r="J52" s="20">
        <v>0</v>
      </c>
    </row>
    <row r="53" spans="1:10" ht="24.95" customHeight="1">
      <c r="A53" s="33" t="s">
        <v>25</v>
      </c>
      <c r="B53" s="34"/>
      <c r="C53" s="34"/>
      <c r="D53" s="35"/>
      <c r="E53" s="20">
        <v>170</v>
      </c>
      <c r="F53" s="20">
        <v>170</v>
      </c>
      <c r="G53" s="20">
        <v>200</v>
      </c>
      <c r="H53" s="20">
        <v>0</v>
      </c>
      <c r="I53" s="20">
        <v>0</v>
      </c>
      <c r="J53" s="20">
        <v>0</v>
      </c>
    </row>
    <row r="54" spans="1:10" ht="24.95" customHeight="1">
      <c r="A54" s="24"/>
      <c r="B54" s="24"/>
      <c r="C54" s="24"/>
      <c r="D54" s="24"/>
      <c r="E54" s="25">
        <f>SUM(E48:E53)</f>
        <v>5202.1000000000004</v>
      </c>
      <c r="F54" s="25">
        <f t="shared" ref="F54:J54" si="7">SUM(F48:F53)</f>
        <v>5768.97</v>
      </c>
      <c r="G54" s="25">
        <f t="shared" si="7"/>
        <v>6617.43</v>
      </c>
      <c r="H54" s="25">
        <f t="shared" si="7"/>
        <v>1660.25</v>
      </c>
      <c r="I54" s="25">
        <f t="shared" si="7"/>
        <v>1754.3125</v>
      </c>
      <c r="J54" s="25">
        <f t="shared" si="7"/>
        <v>1871.890625</v>
      </c>
    </row>
    <row r="55" spans="1:10" ht="32.25" customHeight="1">
      <c r="A55" s="23" t="s">
        <v>26</v>
      </c>
      <c r="C55" s="1"/>
    </row>
    <row r="56" spans="1:10">
      <c r="H56" s="26" t="s">
        <v>27</v>
      </c>
      <c r="I56" s="26"/>
      <c r="J56" s="18">
        <f>J57/18</f>
        <v>4502.7093750000004</v>
      </c>
    </row>
    <row r="57" spans="1:10">
      <c r="A57" s="4" t="s">
        <v>28</v>
      </c>
      <c r="B57" s="38" t="s">
        <v>29</v>
      </c>
      <c r="C57" s="38"/>
      <c r="D57" s="3"/>
      <c r="F57" s="26" t="s">
        <v>30</v>
      </c>
      <c r="G57" s="26"/>
      <c r="H57" s="26"/>
      <c r="I57" s="26"/>
      <c r="J57" s="18">
        <f>(E54-J54-J41)*18</f>
        <v>81048.768750000003</v>
      </c>
    </row>
  </sheetData>
  <mergeCells count="51">
    <mergeCell ref="F38:F39"/>
    <mergeCell ref="A40:A41"/>
    <mergeCell ref="F40:F41"/>
    <mergeCell ref="F42:G42"/>
    <mergeCell ref="F32:F33"/>
    <mergeCell ref="A34:A35"/>
    <mergeCell ref="F34:F35"/>
    <mergeCell ref="A36:A37"/>
    <mergeCell ref="F36:F37"/>
    <mergeCell ref="A26:A27"/>
    <mergeCell ref="F26:F27"/>
    <mergeCell ref="F28:G28"/>
    <mergeCell ref="A30:B31"/>
    <mergeCell ref="F30:G31"/>
    <mergeCell ref="F20:F21"/>
    <mergeCell ref="A22:A23"/>
    <mergeCell ref="F22:F23"/>
    <mergeCell ref="A24:A25"/>
    <mergeCell ref="F24:F25"/>
    <mergeCell ref="F11:F12"/>
    <mergeCell ref="A1:B2"/>
    <mergeCell ref="B57:C57"/>
    <mergeCell ref="A3:A4"/>
    <mergeCell ref="A5:A6"/>
    <mergeCell ref="A7:A8"/>
    <mergeCell ref="A9:A10"/>
    <mergeCell ref="A11:A12"/>
    <mergeCell ref="A32:A33"/>
    <mergeCell ref="A38:A39"/>
    <mergeCell ref="F13:G13"/>
    <mergeCell ref="A16:B17"/>
    <mergeCell ref="F16:G17"/>
    <mergeCell ref="A18:A19"/>
    <mergeCell ref="F18:F19"/>
    <mergeCell ref="A20:A21"/>
    <mergeCell ref="F57:I57"/>
    <mergeCell ref="H56:I56"/>
    <mergeCell ref="F1:G2"/>
    <mergeCell ref="A44:J44"/>
    <mergeCell ref="A48:D48"/>
    <mergeCell ref="A49:D49"/>
    <mergeCell ref="A50:D50"/>
    <mergeCell ref="A51:D51"/>
    <mergeCell ref="A52:D52"/>
    <mergeCell ref="A53:D53"/>
    <mergeCell ref="E46:G46"/>
    <mergeCell ref="H46:J46"/>
    <mergeCell ref="F3:F4"/>
    <mergeCell ref="F5:F6"/>
    <mergeCell ref="F7:F8"/>
    <mergeCell ref="F9:F10"/>
  </mergeCells>
  <printOptions verticalCentered="1"/>
  <pageMargins left="0.70866141732283472" right="0.70866141732283472" top="0.98425196850393704" bottom="0.78740157480314965" header="0.31496062992125984" footer="0.31496062992125984"/>
  <pageSetup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Ramon Chacin</cp:lastModifiedBy>
  <dcterms:created xsi:type="dcterms:W3CDTF">2013-06-14T21:51:06Z</dcterms:created>
  <dcterms:modified xsi:type="dcterms:W3CDTF">2013-07-28T19:05:05Z</dcterms:modified>
</cp:coreProperties>
</file>